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キーワード辞書" sheetId="2" state="visible" r:id="rId2"/>
    <sheet xmlns:r="http://schemas.openxmlformats.org/officeDocument/2006/relationships" name="ファイル分析" sheetId="3" state="visible" r:id="rId3"/>
    <sheet xmlns:r="http://schemas.openxmlformats.org/officeDocument/2006/relationships" name="観点チェック" sheetId="4" state="visible" r:id="rId4"/>
    <sheet xmlns:r="http://schemas.openxmlformats.org/officeDocument/2006/relationships" name="サマリー" sheetId="5" state="visible" r:id="rId5"/>
  </sheets>
  <definedNames/>
  <calcPr calcId="124519" fullCalcOnLoad="1"/>
</workbook>
</file>

<file path=xl/styles.xml><?xml version="1.0" encoding="utf-8"?>
<styleSheet xmlns="http://schemas.openxmlformats.org/spreadsheetml/2006/main">
  <numFmts count="2">
    <numFmt numFmtId="164" formatCode="yyyy/mm/dd"/>
    <numFmt numFmtId="165" formatCode="0.0"/>
  </numFmts>
  <fonts count="9">
    <font>
      <name val="Calibri"/>
      <family val="2"/>
      <color theme="1"/>
      <sz val="11"/>
      <scheme val="minor"/>
    </font>
    <font>
      <name val="Yu Gothic"/>
      <b val="1"/>
      <color rgb="00305496"/>
      <sz val="16"/>
    </font>
    <font>
      <name val="Yu Gothic"/>
    </font>
    <font>
      <name val="Yu Gothic"/>
      <b val="1"/>
      <sz val="12"/>
    </font>
    <font>
      <name val="Yu Gothic"/>
      <b val="1"/>
    </font>
    <font>
      <name val="Yu Gothic"/>
      <b val="1"/>
      <color rgb="00FFFFFF"/>
    </font>
    <font>
      <name val="Yu Gothic"/>
      <color rgb="000000FF"/>
    </font>
    <font>
      <name val="Yu Gothic"/>
      <b val="1"/>
      <color rgb="00305496"/>
      <sz val="13"/>
    </font>
    <font>
      <name val="Yu Gothic"/>
      <color rgb="00008000"/>
    </font>
  </fonts>
  <fills count="5">
    <fill>
      <patternFill/>
    </fill>
    <fill>
      <patternFill patternType="gray125"/>
    </fill>
    <fill>
      <patternFill patternType="solid">
        <fgColor rgb="00D9E1F2"/>
      </patternFill>
    </fill>
    <fill>
      <patternFill patternType="solid">
        <fgColor rgb="00305496"/>
      </patternFill>
    </fill>
    <fill>
      <patternFill patternType="solid">
        <fgColor rgb="00FFF2CC"/>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pivotButton="0" quotePrefix="0" xfId="0"/>
    <xf numFmtId="0" fontId="4" fillId="0" borderId="0" pivotButton="0" quotePrefix="0" xfId="0"/>
    <xf numFmtId="0" fontId="5" fillId="3" borderId="0" pivotButton="0" quotePrefix="0" xfId="0"/>
    <xf numFmtId="0" fontId="4" fillId="2" borderId="0" pivotButton="0" quotePrefix="0" xfId="0"/>
    <xf numFmtId="0" fontId="6" fillId="4" borderId="1" pivotButton="0" quotePrefix="0" xfId="0"/>
    <xf numFmtId="0" fontId="7" fillId="0" borderId="0" pivotButton="0" quotePrefix="0" xfId="0"/>
    <xf numFmtId="0" fontId="2" fillId="0" borderId="0" pivotButton="0" quotePrefix="0" xfId="0"/>
    <xf numFmtId="9" fontId="6" fillId="4" borderId="1" pivotButton="0" quotePrefix="0" xfId="0"/>
    <xf numFmtId="0" fontId="5" fillId="3" borderId="1" applyAlignment="1" pivotButton="0" quotePrefix="0" xfId="0">
      <alignment horizontal="center" vertical="center" wrapText="1"/>
    </xf>
    <xf numFmtId="164" fontId="6" fillId="4" borderId="1" pivotButton="0" quotePrefix="0" xfId="0"/>
    <xf numFmtId="9" fontId="2" fillId="0" borderId="1" applyAlignment="1" pivotButton="0" quotePrefix="0" xfId="0">
      <alignment horizontal="center" vertical="center"/>
    </xf>
    <xf numFmtId="0" fontId="2" fillId="0" borderId="1" applyAlignment="1" pivotButton="0" quotePrefix="0" xfId="0">
      <alignment horizontal="center" vertical="center"/>
    </xf>
    <xf numFmtId="165" fontId="2" fillId="0" borderId="1" applyAlignment="1" pivotButton="0" quotePrefix="0" xfId="0">
      <alignment horizontal="center" vertical="center"/>
    </xf>
    <xf numFmtId="0" fontId="2" fillId="0" borderId="1" applyAlignment="1" pivotButton="0" quotePrefix="0" xfId="0">
      <alignment vertical="top" wrapText="1"/>
    </xf>
    <xf numFmtId="0" fontId="6" fillId="4" borderId="1" applyAlignment="1" pivotButton="0" quotePrefix="0" xfId="0">
      <alignment horizontal="center" vertical="center"/>
    </xf>
    <xf numFmtId="0" fontId="2" fillId="0" borderId="0" applyAlignment="1" pivotButton="0" quotePrefix="0" xfId="0">
      <alignment horizontal="center" vertical="center"/>
    </xf>
    <xf numFmtId="9" fontId="2" fillId="0" borderId="0" applyAlignment="1" pivotButton="0" quotePrefix="0" xfId="0">
      <alignment horizontal="center" vertical="center"/>
    </xf>
    <xf numFmtId="0" fontId="2" fillId="0" borderId="1" pivotButton="0" quotePrefix="0" xfId="0"/>
    <xf numFmtId="1" fontId="8" fillId="0" borderId="1" applyAlignment="1" pivotButton="0" quotePrefix="0" xfId="0">
      <alignment horizontal="center" vertical="center"/>
    </xf>
    <xf numFmtId="165" fontId="8" fillId="0" borderId="1" applyAlignment="1" pivotButton="0" quotePrefix="0" xfId="0">
      <alignment horizontal="center" vertical="center"/>
    </xf>
    <xf numFmtId="0" fontId="8" fillId="0" borderId="1" applyAlignment="1" pivotButton="0" quotePrefix="0" xfId="0">
      <alignment horizontal="center" vertical="center"/>
    </xf>
  </cellXfs>
  <cellStyles count="1">
    <cellStyle name="Normal" xfId="0" builtinId="0" hidden="0"/>
  </cellStyles>
  <dxfs count="3">
    <dxf>
      <font>
        <name val="Yu Gothic"/>
        <color rgb="009C0006"/>
      </font>
      <fill>
        <patternFill patternType="solid">
          <fgColor rgb="00FFC7CE"/>
        </patternFill>
      </fill>
    </dxf>
    <dxf>
      <font>
        <name val="Yu Gothic"/>
        <color rgb="009C6500"/>
      </font>
      <fill>
        <patternFill patternType="solid">
          <fgColor rgb="00FFEB9C"/>
        </patternFill>
      </fill>
    </dxf>
    <dxf>
      <font>
        <name val="Yu Gothic"/>
        <color rgb="00006100"/>
      </font>
      <fill>
        <patternFill patternType="solid">
          <fgColor rgb="00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総合判定の分布</a:t>
            </a:r>
          </a:p>
        </rich>
      </tx>
    </title>
    <plotArea>
      <barChart>
        <barDir val="col"/>
        <grouping val="clustered"/>
        <ser>
          <idx val="0"/>
          <order val="0"/>
          <spPr>
            <a:ln xmlns:a="http://schemas.openxmlformats.org/drawingml/2006/main">
              <a:prstDash val="solid"/>
            </a:ln>
          </spPr>
          <cat>
            <numRef>
              <f>'サマリー'!$B$4:$B$6</f>
            </numRef>
          </cat>
          <val>
            <numRef>
              <f>'サマリー'!$C$4:$C$6</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6</col>
      <colOff>0</colOff>
      <row>2</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1:B22"/>
  <sheetViews>
    <sheetView showGridLines="0" workbookViewId="0">
      <selection activeCell="A1" sqref="A1"/>
    </sheetView>
  </sheetViews>
  <sheetFormatPr baseColWidth="8" defaultRowHeight="15"/>
  <cols>
    <col width="3" customWidth="1" min="1" max="1"/>
    <col width="100" customWidth="1" min="2" max="2"/>
  </cols>
  <sheetData>
    <row r="1">
      <c r="B1" s="1" t="inlineStr">
        <is>
          <t>文字起こしフォルダ分析シート(実務版)</t>
        </is>
      </c>
    </row>
    <row r="2">
      <c r="B2" s="2" t="inlineStr"/>
    </row>
    <row r="3">
      <c r="B3" s="3" t="inlineStr">
        <is>
          <t>このファイルでできること</t>
        </is>
      </c>
    </row>
    <row r="4">
      <c r="B4" s="2" t="inlineStr">
        <is>
          <t>面談・会議の文字起こしファイルを1本ずつ「ファイル分析」シートに登録し、文字数やキーワード件数などの実測値を入力すると、発言偏り率・リスクスコア・総合判定(緑=問題なし/橙=注意/赤=至急フォロー)が自動計算されます。</t>
        </is>
      </c>
    </row>
    <row r="5">
      <c r="B5" s="2" t="inlineStr">
        <is>
          <t>「サマリー」シートで全ファイルの判定分布・未対応フォロー総数が自動集計され、グラフで確認できます。</t>
        </is>
      </c>
    </row>
    <row r="6">
      <c r="B6" s="2" t="inlineStr"/>
    </row>
    <row r="7">
      <c r="B7" s="3" t="inlineStr">
        <is>
          <t>使い方(手順)</t>
        </is>
      </c>
    </row>
    <row r="8">
      <c r="B8" s="2" t="inlineStr">
        <is>
          <t>1. 「キーワード辞書」シートで、自社で検出したいキーワード(退職・異動/課題/ネガ/ポジ)を確認・編集します。</t>
        </is>
      </c>
    </row>
    <row r="9">
      <c r="B9" s="2" t="inlineStr">
        <is>
          <t>2. 文字起こしファイルを開き、Ctrl+F(検索)で辞書のキーワードを検索し、ヒット件数を数えます。総文字数はWordの文字カウントやテキストエディタで確認できます。</t>
        </is>
      </c>
    </row>
    <row r="10">
      <c r="B10" s="2" t="inlineStr">
        <is>
          <t>3. 「ファイル分析」シートの青字セルに実測値を入力します。1行=文字起こし1ファイルです。</t>
        </is>
      </c>
    </row>
    <row r="11">
      <c r="B11" s="2" t="inlineStr">
        <is>
          <t>4. 偏り判定・リスクスコア・総合判定が自動表示されます。赤判定のファイルから優先的に中身を確認してください。</t>
        </is>
      </c>
    </row>
    <row r="12">
      <c r="B12" s="2" t="inlineStr">
        <is>
          <t>5. 「観点チェック」シートで、分析の抜け漏れ(4観点×3項目)をプルダウンで確認します。</t>
        </is>
      </c>
    </row>
    <row r="13">
      <c r="B13" s="2" t="inlineStr"/>
    </row>
    <row r="14">
      <c r="B14" s="3" t="inlineStr">
        <is>
          <t>入力ルール</t>
        </is>
      </c>
    </row>
    <row r="15">
      <c r="B15" s="2" t="inlineStr">
        <is>
          <t>・青字のセル=入力欄です。黒字のセルは自動計算のため編集しないでください。</t>
        </is>
      </c>
    </row>
    <row r="16">
      <c r="B16" s="2" t="inlineStr">
        <is>
          <t>・リスクスコア = 退職・異動KW×3 + 課題KW×1 + ネガ表現×1 − ポジ表現×0.5 + 未対応フォロー×2 + 発言偏り(60%以上で+2)</t>
        </is>
      </c>
    </row>
    <row r="17">
      <c r="B17" s="2" t="inlineStr">
        <is>
          <t>・判定基準:スコア6以上=赤(至急フォロー)/3以上=橙(注意)/3未満=緑(問題なし)。基準値は「ファイル分析」シートの上部で変更できます。</t>
        </is>
      </c>
    </row>
    <row r="18">
      <c r="B18" s="2" t="inlineStr"/>
    </row>
    <row r="19">
      <c r="B19" s="3" t="inlineStr">
        <is>
          <t>注意事項・免責</t>
        </is>
      </c>
    </row>
    <row r="20">
      <c r="B20" s="2" t="inlineStr">
        <is>
          <t>・文字起こしには個人の発言が含まれます。閲覧範囲を限定し、取り扱いには十分注意してください。</t>
        </is>
      </c>
    </row>
    <row r="21">
      <c r="B21" s="2" t="inlineStr">
        <is>
          <t>・本シートの判定は入力値に基づく機械的な目安であり、人事上の判断はかならず面談等で本人に確認のうえ行ってください。</t>
        </is>
      </c>
    </row>
    <row r="22">
      <c r="B22" s="2" t="inlineStr">
        <is>
          <t>・出典:ウラ人事 https://ura-jinji.com/mojiokoshi-folder-checklist/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22" customWidth="1" min="1" max="1"/>
    <col width="16" customWidth="1" min="2" max="2"/>
    <col width="16" customWidth="1" min="3" max="3"/>
    <col width="16" customWidth="1" min="4" max="4"/>
    <col width="16" customWidth="1" min="5" max="5"/>
    <col width="16" customWidth="1" min="6" max="6"/>
    <col width="16" customWidth="1" min="7" max="7"/>
  </cols>
  <sheetData>
    <row r="1">
      <c r="A1" s="4" t="inlineStr">
        <is>
          <t>キーワード辞書(検索に使う言葉。自社の言い回しに合わせて青字を編集してください)</t>
        </is>
      </c>
    </row>
    <row r="3">
      <c r="A3" s="5" t="inlineStr">
        <is>
          <t>分類</t>
        </is>
      </c>
      <c r="B3" s="5" t="inlineStr">
        <is>
          <t>語1</t>
        </is>
      </c>
      <c r="C3" s="5" t="inlineStr">
        <is>
          <t>語2</t>
        </is>
      </c>
      <c r="D3" s="5" t="inlineStr">
        <is>
          <t>語3</t>
        </is>
      </c>
      <c r="E3" s="5" t="inlineStr">
        <is>
          <t>語4</t>
        </is>
      </c>
      <c r="F3" s="5" t="inlineStr">
        <is>
          <t>語5</t>
        </is>
      </c>
      <c r="G3" s="5" t="inlineStr">
        <is>
          <t>語6</t>
        </is>
      </c>
    </row>
    <row r="4">
      <c r="A4" s="6" t="inlineStr">
        <is>
          <t>退職・異動KW</t>
        </is>
      </c>
      <c r="B4" s="7" t="inlineStr">
        <is>
          <t>辞めたい</t>
        </is>
      </c>
      <c r="C4" s="7" t="inlineStr">
        <is>
          <t>退職</t>
        </is>
      </c>
      <c r="D4" s="7" t="inlineStr">
        <is>
          <t>転職</t>
        </is>
      </c>
      <c r="E4" s="7" t="inlineStr">
        <is>
          <t>異動したい</t>
        </is>
      </c>
      <c r="F4" s="7" t="inlineStr">
        <is>
          <t>限界</t>
        </is>
      </c>
      <c r="G4" s="7" t="inlineStr">
        <is>
          <t>続けられない</t>
        </is>
      </c>
    </row>
    <row r="5">
      <c r="A5" s="6" t="inlineStr">
        <is>
          <t>課題KW</t>
        </is>
      </c>
      <c r="B5" s="7" t="inlineStr">
        <is>
          <t>業務量</t>
        </is>
      </c>
      <c r="C5" s="7" t="inlineStr">
        <is>
          <t>評価</t>
        </is>
      </c>
      <c r="D5" s="7" t="inlineStr">
        <is>
          <t>人間関係</t>
        </is>
      </c>
      <c r="E5" s="7" t="inlineStr">
        <is>
          <t>残業</t>
        </is>
      </c>
      <c r="F5" s="7" t="inlineStr">
        <is>
          <t>納期</t>
        </is>
      </c>
      <c r="G5" s="7" t="inlineStr">
        <is>
          <t>属人化</t>
        </is>
      </c>
    </row>
    <row r="6">
      <c r="A6" s="6" t="inlineStr">
        <is>
          <t>ネガ表現</t>
        </is>
      </c>
      <c r="B6" s="7" t="inlineStr">
        <is>
          <t>不満</t>
        </is>
      </c>
      <c r="C6" s="7" t="inlineStr">
        <is>
          <t>無理</t>
        </is>
      </c>
      <c r="D6" s="7" t="inlineStr">
        <is>
          <t>つらい</t>
        </is>
      </c>
      <c r="E6" s="7" t="inlineStr">
        <is>
          <t>あきらめ</t>
        </is>
      </c>
      <c r="F6" s="7" t="inlineStr">
        <is>
          <t>体調</t>
        </is>
      </c>
      <c r="G6" s="7" t="inlineStr">
        <is>
          <t>眠れない</t>
        </is>
      </c>
    </row>
    <row r="7">
      <c r="A7" s="6" t="inlineStr">
        <is>
          <t>ポジ表現</t>
        </is>
      </c>
      <c r="B7" s="7" t="inlineStr">
        <is>
          <t>やりがい</t>
        </is>
      </c>
      <c r="C7" s="7" t="inlineStr">
        <is>
          <t>成長</t>
        </is>
      </c>
      <c r="D7" s="7" t="inlineStr">
        <is>
          <t>挑戦したい</t>
        </is>
      </c>
      <c r="E7" s="7" t="inlineStr">
        <is>
          <t>ありがたい</t>
        </is>
      </c>
      <c r="F7" s="7" t="inlineStr">
        <is>
          <t>楽しい</t>
        </is>
      </c>
      <c r="G7" s="7" t="inlineStr">
        <is>
          <t>任せてほしい</t>
        </is>
      </c>
    </row>
    <row r="8">
      <c r="A8" s="6" t="inlineStr">
        <is>
          <t>フォロー約束表現</t>
        </is>
      </c>
      <c r="B8" s="7" t="inlineStr">
        <is>
          <t>対応します</t>
        </is>
      </c>
      <c r="C8" s="7" t="inlineStr">
        <is>
          <t>確認します</t>
        </is>
      </c>
      <c r="D8" s="7" t="inlineStr">
        <is>
          <t>調整します</t>
        </is>
      </c>
      <c r="E8" s="7" t="inlineStr">
        <is>
          <t>持ち帰ります</t>
        </is>
      </c>
      <c r="F8" s="7" t="inlineStr">
        <is>
          <t>次回まで</t>
        </is>
      </c>
      <c r="G8" s="7" t="inlineStr">
        <is>
          <t>検討します</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35"/>
  <sheetViews>
    <sheetView workbookViewId="0">
      <pane ySplit="5" topLeftCell="A6" activePane="bottomLeft" state="frozen"/>
      <selection pane="bottomLeft" activeCell="A1" sqref="A1"/>
    </sheetView>
  </sheetViews>
  <sheetFormatPr baseColWidth="8" defaultRowHeight="15"/>
  <cols>
    <col width="5" customWidth="1" min="1" max="1"/>
    <col width="26" customWidth="1" min="2" max="2"/>
    <col width="12" customWidth="1" min="3" max="3"/>
    <col width="18" customWidth="1" min="4" max="4"/>
    <col width="12" customWidth="1" min="5" max="5"/>
    <col width="9" customWidth="1" min="6" max="6"/>
    <col width="11" customWidth="1" min="7" max="7"/>
    <col width="15" customWidth="1" min="8" max="8"/>
    <col width="13" customWidth="1" min="9" max="9"/>
    <col width="11" customWidth="1" min="10" max="10"/>
    <col width="11" customWidth="1" min="11" max="11"/>
    <col width="11" customWidth="1" min="12" max="12"/>
    <col width="13" customWidth="1" min="13" max="13"/>
    <col width="11" customWidth="1" min="14" max="14"/>
    <col width="10" customWidth="1" min="15" max="15"/>
    <col width="11" customWidth="1" min="16" max="16"/>
    <col width="14" customWidth="1" min="17" max="17"/>
  </cols>
  <sheetData>
    <row r="1">
      <c r="A1" s="8" t="inlineStr">
        <is>
          <t>ファイル分析(1行=文字起こし1ファイル。青字セルに実測値を入力)</t>
        </is>
      </c>
    </row>
    <row r="3">
      <c r="A3" s="4" t="inlineStr">
        <is>
          <t>判定基準値:</t>
        </is>
      </c>
      <c r="C3" s="9" t="inlineStr">
        <is>
          <t>赤(至急)スコア</t>
        </is>
      </c>
      <c r="D3" s="7" t="n">
        <v>6</v>
      </c>
      <c r="E3" s="9" t="inlineStr">
        <is>
          <t>橙(注意)スコア</t>
        </is>
      </c>
      <c r="F3" s="7" t="n">
        <v>3</v>
      </c>
      <c r="G3" s="9" t="inlineStr">
        <is>
          <t>偏り警告ライン</t>
        </is>
      </c>
      <c r="H3" s="10" t="n">
        <v>0.6</v>
      </c>
    </row>
    <row r="5" ht="30" customHeight="1">
      <c r="A5" s="11" t="inlineStr">
        <is>
          <t>No</t>
        </is>
      </c>
      <c r="B5" s="11" t="inlineStr">
        <is>
          <t>ファイル名</t>
        </is>
      </c>
      <c r="C5" s="11" t="inlineStr">
        <is>
          <t>面談日</t>
        </is>
      </c>
      <c r="D5" s="11" t="inlineStr">
        <is>
          <t>対象者/会議名</t>
        </is>
      </c>
      <c r="E5" s="11" t="inlineStr">
        <is>
          <t>種別</t>
        </is>
      </c>
      <c r="F5" s="11" t="inlineStr">
        <is>
          <t>参加者数</t>
        </is>
      </c>
      <c r="G5" s="11" t="inlineStr">
        <is>
          <t>総文字数</t>
        </is>
      </c>
      <c r="H5" s="11" t="inlineStr">
        <is>
          <t>最多発言者の文字数</t>
        </is>
      </c>
      <c r="I5" s="11" t="inlineStr">
        <is>
          <t>退職・異動KW件数</t>
        </is>
      </c>
      <c r="J5" s="11" t="inlineStr">
        <is>
          <t>課題KW件数</t>
        </is>
      </c>
      <c r="K5" s="11" t="inlineStr">
        <is>
          <t>ネガ表現件数</t>
        </is>
      </c>
      <c r="L5" s="11" t="inlineStr">
        <is>
          <t>ポジ表現件数</t>
        </is>
      </c>
      <c r="M5" s="11" t="inlineStr">
        <is>
          <t>未対応フォロー件数</t>
        </is>
      </c>
      <c r="N5" s="11" t="inlineStr">
        <is>
          <t>発言偏り率</t>
        </is>
      </c>
      <c r="O5" s="11" t="inlineStr">
        <is>
          <t>偏り判定</t>
        </is>
      </c>
      <c r="P5" s="11" t="inlineStr">
        <is>
          <t>リスクスコア</t>
        </is>
      </c>
      <c r="Q5" s="11" t="inlineStr">
        <is>
          <t>総合判定</t>
        </is>
      </c>
    </row>
    <row r="6">
      <c r="A6" s="9" t="n">
        <v>1</v>
      </c>
      <c r="B6" s="7" t="n"/>
      <c r="C6" s="12" t="n"/>
      <c r="D6" s="7" t="n"/>
      <c r="E6" s="7" t="n"/>
      <c r="F6" s="7" t="n"/>
      <c r="G6" s="7" t="n"/>
      <c r="H6" s="7" t="n"/>
      <c r="I6" s="7" t="n"/>
      <c r="J6" s="7" t="n"/>
      <c r="K6" s="7" t="n"/>
      <c r="L6" s="7" t="n"/>
      <c r="M6" s="7" t="n"/>
      <c r="N6" s="13">
        <f>IF(OR($G6="",$G6=0,$H6=""),"",$H6/$G6)</f>
        <v/>
      </c>
      <c r="O6" s="14">
        <f>IF($N6="","",IF($N6&gt;=$H$3,"偏りあり",IF($N6&gt;=$H$3-0.1,"やや偏り","OK")))</f>
        <v/>
      </c>
      <c r="P6" s="15">
        <f>IF($B6="","",N($I6)*3+N($J6)+N($K6)-N($L6)*0.5+N($M6)*2+IF(AND($N6&lt;&gt;"",$N6&gt;=$H$3),2,0))</f>
        <v/>
      </c>
      <c r="Q6" s="14">
        <f>IF($P6="","",IF($P6&gt;=$D$3,"赤:至急フォロー",IF($P6&gt;=$F$3,"橙:注意","緑:問題なし")))</f>
        <v/>
      </c>
    </row>
    <row r="7">
      <c r="A7" s="9" t="n">
        <v>2</v>
      </c>
      <c r="B7" s="7" t="n"/>
      <c r="C7" s="12" t="n"/>
      <c r="D7" s="7" t="n"/>
      <c r="E7" s="7" t="n"/>
      <c r="F7" s="7" t="n"/>
      <c r="G7" s="7" t="n"/>
      <c r="H7" s="7" t="n"/>
      <c r="I7" s="7" t="n"/>
      <c r="J7" s="7" t="n"/>
      <c r="K7" s="7" t="n"/>
      <c r="L7" s="7" t="n"/>
      <c r="M7" s="7" t="n"/>
      <c r="N7" s="13">
        <f>IF(OR($G7="",$G7=0,$H7=""),"",$H7/$G7)</f>
        <v/>
      </c>
      <c r="O7" s="14">
        <f>IF($N7="","",IF($N7&gt;=$H$3,"偏りあり",IF($N7&gt;=$H$3-0.1,"やや偏り","OK")))</f>
        <v/>
      </c>
      <c r="P7" s="15">
        <f>IF($B7="","",N($I7)*3+N($J7)+N($K7)-N($L7)*0.5+N($M7)*2+IF(AND($N7&lt;&gt;"",$N7&gt;=$H$3),2,0))</f>
        <v/>
      </c>
      <c r="Q7" s="14">
        <f>IF($P7="","",IF($P7&gt;=$D$3,"赤:至急フォロー",IF($P7&gt;=$F$3,"橙:注意","緑:問題なし")))</f>
        <v/>
      </c>
    </row>
    <row r="8">
      <c r="A8" s="9" t="n">
        <v>3</v>
      </c>
      <c r="B8" s="7" t="n"/>
      <c r="C8" s="12" t="n"/>
      <c r="D8" s="7" t="n"/>
      <c r="E8" s="7" t="n"/>
      <c r="F8" s="7" t="n"/>
      <c r="G8" s="7" t="n"/>
      <c r="H8" s="7" t="n"/>
      <c r="I8" s="7" t="n"/>
      <c r="J8" s="7" t="n"/>
      <c r="K8" s="7" t="n"/>
      <c r="L8" s="7" t="n"/>
      <c r="M8" s="7" t="n"/>
      <c r="N8" s="13">
        <f>IF(OR($G8="",$G8=0,$H8=""),"",$H8/$G8)</f>
        <v/>
      </c>
      <c r="O8" s="14">
        <f>IF($N8="","",IF($N8&gt;=$H$3,"偏りあり",IF($N8&gt;=$H$3-0.1,"やや偏り","OK")))</f>
        <v/>
      </c>
      <c r="P8" s="15">
        <f>IF($B8="","",N($I8)*3+N($J8)+N($K8)-N($L8)*0.5+N($M8)*2+IF(AND($N8&lt;&gt;"",$N8&gt;=$H$3),2,0))</f>
        <v/>
      </c>
      <c r="Q8" s="14">
        <f>IF($P8="","",IF($P8&gt;=$D$3,"赤:至急フォロー",IF($P8&gt;=$F$3,"橙:注意","緑:問題なし")))</f>
        <v/>
      </c>
    </row>
    <row r="9">
      <c r="A9" s="9" t="n">
        <v>4</v>
      </c>
      <c r="B9" s="7" t="n"/>
      <c r="C9" s="12" t="n"/>
      <c r="D9" s="7" t="n"/>
      <c r="E9" s="7" t="n"/>
      <c r="F9" s="7" t="n"/>
      <c r="G9" s="7" t="n"/>
      <c r="H9" s="7" t="n"/>
      <c r="I9" s="7" t="n"/>
      <c r="J9" s="7" t="n"/>
      <c r="K9" s="7" t="n"/>
      <c r="L9" s="7" t="n"/>
      <c r="M9" s="7" t="n"/>
      <c r="N9" s="13">
        <f>IF(OR($G9="",$G9=0,$H9=""),"",$H9/$G9)</f>
        <v/>
      </c>
      <c r="O9" s="14">
        <f>IF($N9="","",IF($N9&gt;=$H$3,"偏りあり",IF($N9&gt;=$H$3-0.1,"やや偏り","OK")))</f>
        <v/>
      </c>
      <c r="P9" s="15">
        <f>IF($B9="","",N($I9)*3+N($J9)+N($K9)-N($L9)*0.5+N($M9)*2+IF(AND($N9&lt;&gt;"",$N9&gt;=$H$3),2,0))</f>
        <v/>
      </c>
      <c r="Q9" s="14">
        <f>IF($P9="","",IF($P9&gt;=$D$3,"赤:至急フォロー",IF($P9&gt;=$F$3,"橙:注意","緑:問題なし")))</f>
        <v/>
      </c>
    </row>
    <row r="10">
      <c r="A10" s="9" t="n">
        <v>5</v>
      </c>
      <c r="B10" s="7" t="n"/>
      <c r="C10" s="12" t="n"/>
      <c r="D10" s="7" t="n"/>
      <c r="E10" s="7" t="n"/>
      <c r="F10" s="7" t="n"/>
      <c r="G10" s="7" t="n"/>
      <c r="H10" s="7" t="n"/>
      <c r="I10" s="7" t="n"/>
      <c r="J10" s="7" t="n"/>
      <c r="K10" s="7" t="n"/>
      <c r="L10" s="7" t="n"/>
      <c r="M10" s="7" t="n"/>
      <c r="N10" s="13">
        <f>IF(OR($G10="",$G10=0,$H10=""),"",$H10/$G10)</f>
        <v/>
      </c>
      <c r="O10" s="14">
        <f>IF($N10="","",IF($N10&gt;=$H$3,"偏りあり",IF($N10&gt;=$H$3-0.1,"やや偏り","OK")))</f>
        <v/>
      </c>
      <c r="P10" s="15">
        <f>IF($B10="","",N($I10)*3+N($J10)+N($K10)-N($L10)*0.5+N($M10)*2+IF(AND($N10&lt;&gt;"",$N10&gt;=$H$3),2,0))</f>
        <v/>
      </c>
      <c r="Q10" s="14">
        <f>IF($P10="","",IF($P10&gt;=$D$3,"赤:至急フォロー",IF($P10&gt;=$F$3,"橙:注意","緑:問題なし")))</f>
        <v/>
      </c>
    </row>
    <row r="11">
      <c r="A11" s="9" t="n">
        <v>6</v>
      </c>
      <c r="B11" s="7" t="n"/>
      <c r="C11" s="12" t="n"/>
      <c r="D11" s="7" t="n"/>
      <c r="E11" s="7" t="n"/>
      <c r="F11" s="7" t="n"/>
      <c r="G11" s="7" t="n"/>
      <c r="H11" s="7" t="n"/>
      <c r="I11" s="7" t="n"/>
      <c r="J11" s="7" t="n"/>
      <c r="K11" s="7" t="n"/>
      <c r="L11" s="7" t="n"/>
      <c r="M11" s="7" t="n"/>
      <c r="N11" s="13">
        <f>IF(OR($G11="",$G11=0,$H11=""),"",$H11/$G11)</f>
        <v/>
      </c>
      <c r="O11" s="14">
        <f>IF($N11="","",IF($N11&gt;=$H$3,"偏りあり",IF($N11&gt;=$H$3-0.1,"やや偏り","OK")))</f>
        <v/>
      </c>
      <c r="P11" s="15">
        <f>IF($B11="","",N($I11)*3+N($J11)+N($K11)-N($L11)*0.5+N($M11)*2+IF(AND($N11&lt;&gt;"",$N11&gt;=$H$3),2,0))</f>
        <v/>
      </c>
      <c r="Q11" s="14">
        <f>IF($P11="","",IF($P11&gt;=$D$3,"赤:至急フォロー",IF($P11&gt;=$F$3,"橙:注意","緑:問題なし")))</f>
        <v/>
      </c>
    </row>
    <row r="12">
      <c r="A12" s="9" t="n">
        <v>7</v>
      </c>
      <c r="B12" s="7" t="n"/>
      <c r="C12" s="12" t="n"/>
      <c r="D12" s="7" t="n"/>
      <c r="E12" s="7" t="n"/>
      <c r="F12" s="7" t="n"/>
      <c r="G12" s="7" t="n"/>
      <c r="H12" s="7" t="n"/>
      <c r="I12" s="7" t="n"/>
      <c r="J12" s="7" t="n"/>
      <c r="K12" s="7" t="n"/>
      <c r="L12" s="7" t="n"/>
      <c r="M12" s="7" t="n"/>
      <c r="N12" s="13">
        <f>IF(OR($G12="",$G12=0,$H12=""),"",$H12/$G12)</f>
        <v/>
      </c>
      <c r="O12" s="14">
        <f>IF($N12="","",IF($N12&gt;=$H$3,"偏りあり",IF($N12&gt;=$H$3-0.1,"やや偏り","OK")))</f>
        <v/>
      </c>
      <c r="P12" s="15">
        <f>IF($B12="","",N($I12)*3+N($J12)+N($K12)-N($L12)*0.5+N($M12)*2+IF(AND($N12&lt;&gt;"",$N12&gt;=$H$3),2,0))</f>
        <v/>
      </c>
      <c r="Q12" s="14">
        <f>IF($P12="","",IF($P12&gt;=$D$3,"赤:至急フォロー",IF($P12&gt;=$F$3,"橙:注意","緑:問題なし")))</f>
        <v/>
      </c>
    </row>
    <row r="13">
      <c r="A13" s="9" t="n">
        <v>8</v>
      </c>
      <c r="B13" s="7" t="n"/>
      <c r="C13" s="12" t="n"/>
      <c r="D13" s="7" t="n"/>
      <c r="E13" s="7" t="n"/>
      <c r="F13" s="7" t="n"/>
      <c r="G13" s="7" t="n"/>
      <c r="H13" s="7" t="n"/>
      <c r="I13" s="7" t="n"/>
      <c r="J13" s="7" t="n"/>
      <c r="K13" s="7" t="n"/>
      <c r="L13" s="7" t="n"/>
      <c r="M13" s="7" t="n"/>
      <c r="N13" s="13">
        <f>IF(OR($G13="",$G13=0,$H13=""),"",$H13/$G13)</f>
        <v/>
      </c>
      <c r="O13" s="14">
        <f>IF($N13="","",IF($N13&gt;=$H$3,"偏りあり",IF($N13&gt;=$H$3-0.1,"やや偏り","OK")))</f>
        <v/>
      </c>
      <c r="P13" s="15">
        <f>IF($B13="","",N($I13)*3+N($J13)+N($K13)-N($L13)*0.5+N($M13)*2+IF(AND($N13&lt;&gt;"",$N13&gt;=$H$3),2,0))</f>
        <v/>
      </c>
      <c r="Q13" s="14">
        <f>IF($P13="","",IF($P13&gt;=$D$3,"赤:至急フォロー",IF($P13&gt;=$F$3,"橙:注意","緑:問題なし")))</f>
        <v/>
      </c>
    </row>
    <row r="14">
      <c r="A14" s="9" t="n">
        <v>9</v>
      </c>
      <c r="B14" s="7" t="n"/>
      <c r="C14" s="12" t="n"/>
      <c r="D14" s="7" t="n"/>
      <c r="E14" s="7" t="n"/>
      <c r="F14" s="7" t="n"/>
      <c r="G14" s="7" t="n"/>
      <c r="H14" s="7" t="n"/>
      <c r="I14" s="7" t="n"/>
      <c r="J14" s="7" t="n"/>
      <c r="K14" s="7" t="n"/>
      <c r="L14" s="7" t="n"/>
      <c r="M14" s="7" t="n"/>
      <c r="N14" s="13">
        <f>IF(OR($G14="",$G14=0,$H14=""),"",$H14/$G14)</f>
        <v/>
      </c>
      <c r="O14" s="14">
        <f>IF($N14="","",IF($N14&gt;=$H$3,"偏りあり",IF($N14&gt;=$H$3-0.1,"やや偏り","OK")))</f>
        <v/>
      </c>
      <c r="P14" s="15">
        <f>IF($B14="","",N($I14)*3+N($J14)+N($K14)-N($L14)*0.5+N($M14)*2+IF(AND($N14&lt;&gt;"",$N14&gt;=$H$3),2,0))</f>
        <v/>
      </c>
      <c r="Q14" s="14">
        <f>IF($P14="","",IF($P14&gt;=$D$3,"赤:至急フォロー",IF($P14&gt;=$F$3,"橙:注意","緑:問題なし")))</f>
        <v/>
      </c>
    </row>
    <row r="15">
      <c r="A15" s="9" t="n">
        <v>10</v>
      </c>
      <c r="B15" s="7" t="n"/>
      <c r="C15" s="12" t="n"/>
      <c r="D15" s="7" t="n"/>
      <c r="E15" s="7" t="n"/>
      <c r="F15" s="7" t="n"/>
      <c r="G15" s="7" t="n"/>
      <c r="H15" s="7" t="n"/>
      <c r="I15" s="7" t="n"/>
      <c r="J15" s="7" t="n"/>
      <c r="K15" s="7" t="n"/>
      <c r="L15" s="7" t="n"/>
      <c r="M15" s="7" t="n"/>
      <c r="N15" s="13">
        <f>IF(OR($G15="",$G15=0,$H15=""),"",$H15/$G15)</f>
        <v/>
      </c>
      <c r="O15" s="14">
        <f>IF($N15="","",IF($N15&gt;=$H$3,"偏りあり",IF($N15&gt;=$H$3-0.1,"やや偏り","OK")))</f>
        <v/>
      </c>
      <c r="P15" s="15">
        <f>IF($B15="","",N($I15)*3+N($J15)+N($K15)-N($L15)*0.5+N($M15)*2+IF(AND($N15&lt;&gt;"",$N15&gt;=$H$3),2,0))</f>
        <v/>
      </c>
      <c r="Q15" s="14">
        <f>IF($P15="","",IF($P15&gt;=$D$3,"赤:至急フォロー",IF($P15&gt;=$F$3,"橙:注意","緑:問題なし")))</f>
        <v/>
      </c>
    </row>
    <row r="16">
      <c r="A16" s="9" t="n">
        <v>11</v>
      </c>
      <c r="B16" s="7" t="n"/>
      <c r="C16" s="12" t="n"/>
      <c r="D16" s="7" t="n"/>
      <c r="E16" s="7" t="n"/>
      <c r="F16" s="7" t="n"/>
      <c r="G16" s="7" t="n"/>
      <c r="H16" s="7" t="n"/>
      <c r="I16" s="7" t="n"/>
      <c r="J16" s="7" t="n"/>
      <c r="K16" s="7" t="n"/>
      <c r="L16" s="7" t="n"/>
      <c r="M16" s="7" t="n"/>
      <c r="N16" s="13">
        <f>IF(OR($G16="",$G16=0,$H16=""),"",$H16/$G16)</f>
        <v/>
      </c>
      <c r="O16" s="14">
        <f>IF($N16="","",IF($N16&gt;=$H$3,"偏りあり",IF($N16&gt;=$H$3-0.1,"やや偏り","OK")))</f>
        <v/>
      </c>
      <c r="P16" s="15">
        <f>IF($B16="","",N($I16)*3+N($J16)+N($K16)-N($L16)*0.5+N($M16)*2+IF(AND($N16&lt;&gt;"",$N16&gt;=$H$3),2,0))</f>
        <v/>
      </c>
      <c r="Q16" s="14">
        <f>IF($P16="","",IF($P16&gt;=$D$3,"赤:至急フォロー",IF($P16&gt;=$F$3,"橙:注意","緑:問題なし")))</f>
        <v/>
      </c>
    </row>
    <row r="17">
      <c r="A17" s="9" t="n">
        <v>12</v>
      </c>
      <c r="B17" s="7" t="n"/>
      <c r="C17" s="12" t="n"/>
      <c r="D17" s="7" t="n"/>
      <c r="E17" s="7" t="n"/>
      <c r="F17" s="7" t="n"/>
      <c r="G17" s="7" t="n"/>
      <c r="H17" s="7" t="n"/>
      <c r="I17" s="7" t="n"/>
      <c r="J17" s="7" t="n"/>
      <c r="K17" s="7" t="n"/>
      <c r="L17" s="7" t="n"/>
      <c r="M17" s="7" t="n"/>
      <c r="N17" s="13">
        <f>IF(OR($G17="",$G17=0,$H17=""),"",$H17/$G17)</f>
        <v/>
      </c>
      <c r="O17" s="14">
        <f>IF($N17="","",IF($N17&gt;=$H$3,"偏りあり",IF($N17&gt;=$H$3-0.1,"やや偏り","OK")))</f>
        <v/>
      </c>
      <c r="P17" s="15">
        <f>IF($B17="","",N($I17)*3+N($J17)+N($K17)-N($L17)*0.5+N($M17)*2+IF(AND($N17&lt;&gt;"",$N17&gt;=$H$3),2,0))</f>
        <v/>
      </c>
      <c r="Q17" s="14">
        <f>IF($P17="","",IF($P17&gt;=$D$3,"赤:至急フォロー",IF($P17&gt;=$F$3,"橙:注意","緑:問題なし")))</f>
        <v/>
      </c>
    </row>
    <row r="18">
      <c r="A18" s="9" t="n">
        <v>13</v>
      </c>
      <c r="B18" s="7" t="n"/>
      <c r="C18" s="12" t="n"/>
      <c r="D18" s="7" t="n"/>
      <c r="E18" s="7" t="n"/>
      <c r="F18" s="7" t="n"/>
      <c r="G18" s="7" t="n"/>
      <c r="H18" s="7" t="n"/>
      <c r="I18" s="7" t="n"/>
      <c r="J18" s="7" t="n"/>
      <c r="K18" s="7" t="n"/>
      <c r="L18" s="7" t="n"/>
      <c r="M18" s="7" t="n"/>
      <c r="N18" s="13">
        <f>IF(OR($G18="",$G18=0,$H18=""),"",$H18/$G18)</f>
        <v/>
      </c>
      <c r="O18" s="14">
        <f>IF($N18="","",IF($N18&gt;=$H$3,"偏りあり",IF($N18&gt;=$H$3-0.1,"やや偏り","OK")))</f>
        <v/>
      </c>
      <c r="P18" s="15">
        <f>IF($B18="","",N($I18)*3+N($J18)+N($K18)-N($L18)*0.5+N($M18)*2+IF(AND($N18&lt;&gt;"",$N18&gt;=$H$3),2,0))</f>
        <v/>
      </c>
      <c r="Q18" s="14">
        <f>IF($P18="","",IF($P18&gt;=$D$3,"赤:至急フォロー",IF($P18&gt;=$F$3,"橙:注意","緑:問題なし")))</f>
        <v/>
      </c>
    </row>
    <row r="19">
      <c r="A19" s="9" t="n">
        <v>14</v>
      </c>
      <c r="B19" s="7" t="n"/>
      <c r="C19" s="12" t="n"/>
      <c r="D19" s="7" t="n"/>
      <c r="E19" s="7" t="n"/>
      <c r="F19" s="7" t="n"/>
      <c r="G19" s="7" t="n"/>
      <c r="H19" s="7" t="n"/>
      <c r="I19" s="7" t="n"/>
      <c r="J19" s="7" t="n"/>
      <c r="K19" s="7" t="n"/>
      <c r="L19" s="7" t="n"/>
      <c r="M19" s="7" t="n"/>
      <c r="N19" s="13">
        <f>IF(OR($G19="",$G19=0,$H19=""),"",$H19/$G19)</f>
        <v/>
      </c>
      <c r="O19" s="14">
        <f>IF($N19="","",IF($N19&gt;=$H$3,"偏りあり",IF($N19&gt;=$H$3-0.1,"やや偏り","OK")))</f>
        <v/>
      </c>
      <c r="P19" s="15">
        <f>IF($B19="","",N($I19)*3+N($J19)+N($K19)-N($L19)*0.5+N($M19)*2+IF(AND($N19&lt;&gt;"",$N19&gt;=$H$3),2,0))</f>
        <v/>
      </c>
      <c r="Q19" s="14">
        <f>IF($P19="","",IF($P19&gt;=$D$3,"赤:至急フォロー",IF($P19&gt;=$F$3,"橙:注意","緑:問題なし")))</f>
        <v/>
      </c>
    </row>
    <row r="20">
      <c r="A20" s="9" t="n">
        <v>15</v>
      </c>
      <c r="B20" s="7" t="n"/>
      <c r="C20" s="12" t="n"/>
      <c r="D20" s="7" t="n"/>
      <c r="E20" s="7" t="n"/>
      <c r="F20" s="7" t="n"/>
      <c r="G20" s="7" t="n"/>
      <c r="H20" s="7" t="n"/>
      <c r="I20" s="7" t="n"/>
      <c r="J20" s="7" t="n"/>
      <c r="K20" s="7" t="n"/>
      <c r="L20" s="7" t="n"/>
      <c r="M20" s="7" t="n"/>
      <c r="N20" s="13">
        <f>IF(OR($G20="",$G20=0,$H20=""),"",$H20/$G20)</f>
        <v/>
      </c>
      <c r="O20" s="14">
        <f>IF($N20="","",IF($N20&gt;=$H$3,"偏りあり",IF($N20&gt;=$H$3-0.1,"やや偏り","OK")))</f>
        <v/>
      </c>
      <c r="P20" s="15">
        <f>IF($B20="","",N($I20)*3+N($J20)+N($K20)-N($L20)*0.5+N($M20)*2+IF(AND($N20&lt;&gt;"",$N20&gt;=$H$3),2,0))</f>
        <v/>
      </c>
      <c r="Q20" s="14">
        <f>IF($P20="","",IF($P20&gt;=$D$3,"赤:至急フォロー",IF($P20&gt;=$F$3,"橙:注意","緑:問題なし")))</f>
        <v/>
      </c>
    </row>
    <row r="21">
      <c r="A21" s="9" t="n">
        <v>16</v>
      </c>
      <c r="B21" s="7" t="n"/>
      <c r="C21" s="12" t="n"/>
      <c r="D21" s="7" t="n"/>
      <c r="E21" s="7" t="n"/>
      <c r="F21" s="7" t="n"/>
      <c r="G21" s="7" t="n"/>
      <c r="H21" s="7" t="n"/>
      <c r="I21" s="7" t="n"/>
      <c r="J21" s="7" t="n"/>
      <c r="K21" s="7" t="n"/>
      <c r="L21" s="7" t="n"/>
      <c r="M21" s="7" t="n"/>
      <c r="N21" s="13">
        <f>IF(OR($G21="",$G21=0,$H21=""),"",$H21/$G21)</f>
        <v/>
      </c>
      <c r="O21" s="14">
        <f>IF($N21="","",IF($N21&gt;=$H$3,"偏りあり",IF($N21&gt;=$H$3-0.1,"やや偏り","OK")))</f>
        <v/>
      </c>
      <c r="P21" s="15">
        <f>IF($B21="","",N($I21)*3+N($J21)+N($K21)-N($L21)*0.5+N($M21)*2+IF(AND($N21&lt;&gt;"",$N21&gt;=$H$3),2,0))</f>
        <v/>
      </c>
      <c r="Q21" s="14">
        <f>IF($P21="","",IF($P21&gt;=$D$3,"赤:至急フォロー",IF($P21&gt;=$F$3,"橙:注意","緑:問題なし")))</f>
        <v/>
      </c>
    </row>
    <row r="22">
      <c r="A22" s="9" t="n">
        <v>17</v>
      </c>
      <c r="B22" s="7" t="n"/>
      <c r="C22" s="12" t="n"/>
      <c r="D22" s="7" t="n"/>
      <c r="E22" s="7" t="n"/>
      <c r="F22" s="7" t="n"/>
      <c r="G22" s="7" t="n"/>
      <c r="H22" s="7" t="n"/>
      <c r="I22" s="7" t="n"/>
      <c r="J22" s="7" t="n"/>
      <c r="K22" s="7" t="n"/>
      <c r="L22" s="7" t="n"/>
      <c r="M22" s="7" t="n"/>
      <c r="N22" s="13">
        <f>IF(OR($G22="",$G22=0,$H22=""),"",$H22/$G22)</f>
        <v/>
      </c>
      <c r="O22" s="14">
        <f>IF($N22="","",IF($N22&gt;=$H$3,"偏りあり",IF($N22&gt;=$H$3-0.1,"やや偏り","OK")))</f>
        <v/>
      </c>
      <c r="P22" s="15">
        <f>IF($B22="","",N($I22)*3+N($J22)+N($K22)-N($L22)*0.5+N($M22)*2+IF(AND($N22&lt;&gt;"",$N22&gt;=$H$3),2,0))</f>
        <v/>
      </c>
      <c r="Q22" s="14">
        <f>IF($P22="","",IF($P22&gt;=$D$3,"赤:至急フォロー",IF($P22&gt;=$F$3,"橙:注意","緑:問題なし")))</f>
        <v/>
      </c>
    </row>
    <row r="23">
      <c r="A23" s="9" t="n">
        <v>18</v>
      </c>
      <c r="B23" s="7" t="n"/>
      <c r="C23" s="12" t="n"/>
      <c r="D23" s="7" t="n"/>
      <c r="E23" s="7" t="n"/>
      <c r="F23" s="7" t="n"/>
      <c r="G23" s="7" t="n"/>
      <c r="H23" s="7" t="n"/>
      <c r="I23" s="7" t="n"/>
      <c r="J23" s="7" t="n"/>
      <c r="K23" s="7" t="n"/>
      <c r="L23" s="7" t="n"/>
      <c r="M23" s="7" t="n"/>
      <c r="N23" s="13">
        <f>IF(OR($G23="",$G23=0,$H23=""),"",$H23/$G23)</f>
        <v/>
      </c>
      <c r="O23" s="14">
        <f>IF($N23="","",IF($N23&gt;=$H$3,"偏りあり",IF($N23&gt;=$H$3-0.1,"やや偏り","OK")))</f>
        <v/>
      </c>
      <c r="P23" s="15">
        <f>IF($B23="","",N($I23)*3+N($J23)+N($K23)-N($L23)*0.5+N($M23)*2+IF(AND($N23&lt;&gt;"",$N23&gt;=$H$3),2,0))</f>
        <v/>
      </c>
      <c r="Q23" s="14">
        <f>IF($P23="","",IF($P23&gt;=$D$3,"赤:至急フォロー",IF($P23&gt;=$F$3,"橙:注意","緑:問題なし")))</f>
        <v/>
      </c>
    </row>
    <row r="24">
      <c r="A24" s="9" t="n">
        <v>19</v>
      </c>
      <c r="B24" s="7" t="n"/>
      <c r="C24" s="12" t="n"/>
      <c r="D24" s="7" t="n"/>
      <c r="E24" s="7" t="n"/>
      <c r="F24" s="7" t="n"/>
      <c r="G24" s="7" t="n"/>
      <c r="H24" s="7" t="n"/>
      <c r="I24" s="7" t="n"/>
      <c r="J24" s="7" t="n"/>
      <c r="K24" s="7" t="n"/>
      <c r="L24" s="7" t="n"/>
      <c r="M24" s="7" t="n"/>
      <c r="N24" s="13">
        <f>IF(OR($G24="",$G24=0,$H24=""),"",$H24/$G24)</f>
        <v/>
      </c>
      <c r="O24" s="14">
        <f>IF($N24="","",IF($N24&gt;=$H$3,"偏りあり",IF($N24&gt;=$H$3-0.1,"やや偏り","OK")))</f>
        <v/>
      </c>
      <c r="P24" s="15">
        <f>IF($B24="","",N($I24)*3+N($J24)+N($K24)-N($L24)*0.5+N($M24)*2+IF(AND($N24&lt;&gt;"",$N24&gt;=$H$3),2,0))</f>
        <v/>
      </c>
      <c r="Q24" s="14">
        <f>IF($P24="","",IF($P24&gt;=$D$3,"赤:至急フォロー",IF($P24&gt;=$F$3,"橙:注意","緑:問題なし")))</f>
        <v/>
      </c>
    </row>
    <row r="25">
      <c r="A25" s="9" t="n">
        <v>20</v>
      </c>
      <c r="B25" s="7" t="n"/>
      <c r="C25" s="12" t="n"/>
      <c r="D25" s="7" t="n"/>
      <c r="E25" s="7" t="n"/>
      <c r="F25" s="7" t="n"/>
      <c r="G25" s="7" t="n"/>
      <c r="H25" s="7" t="n"/>
      <c r="I25" s="7" t="n"/>
      <c r="J25" s="7" t="n"/>
      <c r="K25" s="7" t="n"/>
      <c r="L25" s="7" t="n"/>
      <c r="M25" s="7" t="n"/>
      <c r="N25" s="13">
        <f>IF(OR($G25="",$G25=0,$H25=""),"",$H25/$G25)</f>
        <v/>
      </c>
      <c r="O25" s="14">
        <f>IF($N25="","",IF($N25&gt;=$H$3,"偏りあり",IF($N25&gt;=$H$3-0.1,"やや偏り","OK")))</f>
        <v/>
      </c>
      <c r="P25" s="15">
        <f>IF($B25="","",N($I25)*3+N($J25)+N($K25)-N($L25)*0.5+N($M25)*2+IF(AND($N25&lt;&gt;"",$N25&gt;=$H$3),2,0))</f>
        <v/>
      </c>
      <c r="Q25" s="14">
        <f>IF($P25="","",IF($P25&gt;=$D$3,"赤:至急フォロー",IF($P25&gt;=$F$3,"橙:注意","緑:問題なし")))</f>
        <v/>
      </c>
    </row>
    <row r="26">
      <c r="A26" s="9" t="n">
        <v>21</v>
      </c>
      <c r="B26" s="7" t="n"/>
      <c r="C26" s="12" t="n"/>
      <c r="D26" s="7" t="n"/>
      <c r="E26" s="7" t="n"/>
      <c r="F26" s="7" t="n"/>
      <c r="G26" s="7" t="n"/>
      <c r="H26" s="7" t="n"/>
      <c r="I26" s="7" t="n"/>
      <c r="J26" s="7" t="n"/>
      <c r="K26" s="7" t="n"/>
      <c r="L26" s="7" t="n"/>
      <c r="M26" s="7" t="n"/>
      <c r="N26" s="13">
        <f>IF(OR($G26="",$G26=0,$H26=""),"",$H26/$G26)</f>
        <v/>
      </c>
      <c r="O26" s="14">
        <f>IF($N26="","",IF($N26&gt;=$H$3,"偏りあり",IF($N26&gt;=$H$3-0.1,"やや偏り","OK")))</f>
        <v/>
      </c>
      <c r="P26" s="15">
        <f>IF($B26="","",N($I26)*3+N($J26)+N($K26)-N($L26)*0.5+N($M26)*2+IF(AND($N26&lt;&gt;"",$N26&gt;=$H$3),2,0))</f>
        <v/>
      </c>
      <c r="Q26" s="14">
        <f>IF($P26="","",IF($P26&gt;=$D$3,"赤:至急フォロー",IF($P26&gt;=$F$3,"橙:注意","緑:問題なし")))</f>
        <v/>
      </c>
    </row>
    <row r="27">
      <c r="A27" s="9" t="n">
        <v>22</v>
      </c>
      <c r="B27" s="7" t="n"/>
      <c r="C27" s="12" t="n"/>
      <c r="D27" s="7" t="n"/>
      <c r="E27" s="7" t="n"/>
      <c r="F27" s="7" t="n"/>
      <c r="G27" s="7" t="n"/>
      <c r="H27" s="7" t="n"/>
      <c r="I27" s="7" t="n"/>
      <c r="J27" s="7" t="n"/>
      <c r="K27" s="7" t="n"/>
      <c r="L27" s="7" t="n"/>
      <c r="M27" s="7" t="n"/>
      <c r="N27" s="13">
        <f>IF(OR($G27="",$G27=0,$H27=""),"",$H27/$G27)</f>
        <v/>
      </c>
      <c r="O27" s="14">
        <f>IF($N27="","",IF($N27&gt;=$H$3,"偏りあり",IF($N27&gt;=$H$3-0.1,"やや偏り","OK")))</f>
        <v/>
      </c>
      <c r="P27" s="15">
        <f>IF($B27="","",N($I27)*3+N($J27)+N($K27)-N($L27)*0.5+N($M27)*2+IF(AND($N27&lt;&gt;"",$N27&gt;=$H$3),2,0))</f>
        <v/>
      </c>
      <c r="Q27" s="14">
        <f>IF($P27="","",IF($P27&gt;=$D$3,"赤:至急フォロー",IF($P27&gt;=$F$3,"橙:注意","緑:問題なし")))</f>
        <v/>
      </c>
    </row>
    <row r="28">
      <c r="A28" s="9" t="n">
        <v>23</v>
      </c>
      <c r="B28" s="7" t="n"/>
      <c r="C28" s="12" t="n"/>
      <c r="D28" s="7" t="n"/>
      <c r="E28" s="7" t="n"/>
      <c r="F28" s="7" t="n"/>
      <c r="G28" s="7" t="n"/>
      <c r="H28" s="7" t="n"/>
      <c r="I28" s="7" t="n"/>
      <c r="J28" s="7" t="n"/>
      <c r="K28" s="7" t="n"/>
      <c r="L28" s="7" t="n"/>
      <c r="M28" s="7" t="n"/>
      <c r="N28" s="13">
        <f>IF(OR($G28="",$G28=0,$H28=""),"",$H28/$G28)</f>
        <v/>
      </c>
      <c r="O28" s="14">
        <f>IF($N28="","",IF($N28&gt;=$H$3,"偏りあり",IF($N28&gt;=$H$3-0.1,"やや偏り","OK")))</f>
        <v/>
      </c>
      <c r="P28" s="15">
        <f>IF($B28="","",N($I28)*3+N($J28)+N($K28)-N($L28)*0.5+N($M28)*2+IF(AND($N28&lt;&gt;"",$N28&gt;=$H$3),2,0))</f>
        <v/>
      </c>
      <c r="Q28" s="14">
        <f>IF($P28="","",IF($P28&gt;=$D$3,"赤:至急フォロー",IF($P28&gt;=$F$3,"橙:注意","緑:問題なし")))</f>
        <v/>
      </c>
    </row>
    <row r="29">
      <c r="A29" s="9" t="n">
        <v>24</v>
      </c>
      <c r="B29" s="7" t="n"/>
      <c r="C29" s="12" t="n"/>
      <c r="D29" s="7" t="n"/>
      <c r="E29" s="7" t="n"/>
      <c r="F29" s="7" t="n"/>
      <c r="G29" s="7" t="n"/>
      <c r="H29" s="7" t="n"/>
      <c r="I29" s="7" t="n"/>
      <c r="J29" s="7" t="n"/>
      <c r="K29" s="7" t="n"/>
      <c r="L29" s="7" t="n"/>
      <c r="M29" s="7" t="n"/>
      <c r="N29" s="13">
        <f>IF(OR($G29="",$G29=0,$H29=""),"",$H29/$G29)</f>
        <v/>
      </c>
      <c r="O29" s="14">
        <f>IF($N29="","",IF($N29&gt;=$H$3,"偏りあり",IF($N29&gt;=$H$3-0.1,"やや偏り","OK")))</f>
        <v/>
      </c>
      <c r="P29" s="15">
        <f>IF($B29="","",N($I29)*3+N($J29)+N($K29)-N($L29)*0.5+N($M29)*2+IF(AND($N29&lt;&gt;"",$N29&gt;=$H$3),2,0))</f>
        <v/>
      </c>
      <c r="Q29" s="14">
        <f>IF($P29="","",IF($P29&gt;=$D$3,"赤:至急フォロー",IF($P29&gt;=$F$3,"橙:注意","緑:問題なし")))</f>
        <v/>
      </c>
    </row>
    <row r="30">
      <c r="A30" s="9" t="n">
        <v>25</v>
      </c>
      <c r="B30" s="7" t="n"/>
      <c r="C30" s="12" t="n"/>
      <c r="D30" s="7" t="n"/>
      <c r="E30" s="7" t="n"/>
      <c r="F30" s="7" t="n"/>
      <c r="G30" s="7" t="n"/>
      <c r="H30" s="7" t="n"/>
      <c r="I30" s="7" t="n"/>
      <c r="J30" s="7" t="n"/>
      <c r="K30" s="7" t="n"/>
      <c r="L30" s="7" t="n"/>
      <c r="M30" s="7" t="n"/>
      <c r="N30" s="13">
        <f>IF(OR($G30="",$G30=0,$H30=""),"",$H30/$G30)</f>
        <v/>
      </c>
      <c r="O30" s="14">
        <f>IF($N30="","",IF($N30&gt;=$H$3,"偏りあり",IF($N30&gt;=$H$3-0.1,"やや偏り","OK")))</f>
        <v/>
      </c>
      <c r="P30" s="15">
        <f>IF($B30="","",N($I30)*3+N($J30)+N($K30)-N($L30)*0.5+N($M30)*2+IF(AND($N30&lt;&gt;"",$N30&gt;=$H$3),2,0))</f>
        <v/>
      </c>
      <c r="Q30" s="14">
        <f>IF($P30="","",IF($P30&gt;=$D$3,"赤:至急フォロー",IF($P30&gt;=$F$3,"橙:注意","緑:問題なし")))</f>
        <v/>
      </c>
    </row>
    <row r="31">
      <c r="A31" s="9" t="n">
        <v>26</v>
      </c>
      <c r="B31" s="7" t="n"/>
      <c r="C31" s="12" t="n"/>
      <c r="D31" s="7" t="n"/>
      <c r="E31" s="7" t="n"/>
      <c r="F31" s="7" t="n"/>
      <c r="G31" s="7" t="n"/>
      <c r="H31" s="7" t="n"/>
      <c r="I31" s="7" t="n"/>
      <c r="J31" s="7" t="n"/>
      <c r="K31" s="7" t="n"/>
      <c r="L31" s="7" t="n"/>
      <c r="M31" s="7" t="n"/>
      <c r="N31" s="13">
        <f>IF(OR($G31="",$G31=0,$H31=""),"",$H31/$G31)</f>
        <v/>
      </c>
      <c r="O31" s="14">
        <f>IF($N31="","",IF($N31&gt;=$H$3,"偏りあり",IF($N31&gt;=$H$3-0.1,"やや偏り","OK")))</f>
        <v/>
      </c>
      <c r="P31" s="15">
        <f>IF($B31="","",N($I31)*3+N($J31)+N($K31)-N($L31)*0.5+N($M31)*2+IF(AND($N31&lt;&gt;"",$N31&gt;=$H$3),2,0))</f>
        <v/>
      </c>
      <c r="Q31" s="14">
        <f>IF($P31="","",IF($P31&gt;=$D$3,"赤:至急フォロー",IF($P31&gt;=$F$3,"橙:注意","緑:問題なし")))</f>
        <v/>
      </c>
    </row>
    <row r="32">
      <c r="A32" s="9" t="n">
        <v>27</v>
      </c>
      <c r="B32" s="7" t="n"/>
      <c r="C32" s="12" t="n"/>
      <c r="D32" s="7" t="n"/>
      <c r="E32" s="7" t="n"/>
      <c r="F32" s="7" t="n"/>
      <c r="G32" s="7" t="n"/>
      <c r="H32" s="7" t="n"/>
      <c r="I32" s="7" t="n"/>
      <c r="J32" s="7" t="n"/>
      <c r="K32" s="7" t="n"/>
      <c r="L32" s="7" t="n"/>
      <c r="M32" s="7" t="n"/>
      <c r="N32" s="13">
        <f>IF(OR($G32="",$G32=0,$H32=""),"",$H32/$G32)</f>
        <v/>
      </c>
      <c r="O32" s="14">
        <f>IF($N32="","",IF($N32&gt;=$H$3,"偏りあり",IF($N32&gt;=$H$3-0.1,"やや偏り","OK")))</f>
        <v/>
      </c>
      <c r="P32" s="15">
        <f>IF($B32="","",N($I32)*3+N($J32)+N($K32)-N($L32)*0.5+N($M32)*2+IF(AND($N32&lt;&gt;"",$N32&gt;=$H$3),2,0))</f>
        <v/>
      </c>
      <c r="Q32" s="14">
        <f>IF($P32="","",IF($P32&gt;=$D$3,"赤:至急フォロー",IF($P32&gt;=$F$3,"橙:注意","緑:問題なし")))</f>
        <v/>
      </c>
    </row>
    <row r="33">
      <c r="A33" s="9" t="n">
        <v>28</v>
      </c>
      <c r="B33" s="7" t="n"/>
      <c r="C33" s="12" t="n"/>
      <c r="D33" s="7" t="n"/>
      <c r="E33" s="7" t="n"/>
      <c r="F33" s="7" t="n"/>
      <c r="G33" s="7" t="n"/>
      <c r="H33" s="7" t="n"/>
      <c r="I33" s="7" t="n"/>
      <c r="J33" s="7" t="n"/>
      <c r="K33" s="7" t="n"/>
      <c r="L33" s="7" t="n"/>
      <c r="M33" s="7" t="n"/>
      <c r="N33" s="13">
        <f>IF(OR($G33="",$G33=0,$H33=""),"",$H33/$G33)</f>
        <v/>
      </c>
      <c r="O33" s="14">
        <f>IF($N33="","",IF($N33&gt;=$H$3,"偏りあり",IF($N33&gt;=$H$3-0.1,"やや偏り","OK")))</f>
        <v/>
      </c>
      <c r="P33" s="15">
        <f>IF($B33="","",N($I33)*3+N($J33)+N($K33)-N($L33)*0.5+N($M33)*2+IF(AND($N33&lt;&gt;"",$N33&gt;=$H$3),2,0))</f>
        <v/>
      </c>
      <c r="Q33" s="14">
        <f>IF($P33="","",IF($P33&gt;=$D$3,"赤:至急フォロー",IF($P33&gt;=$F$3,"橙:注意","緑:問題なし")))</f>
        <v/>
      </c>
    </row>
    <row r="34">
      <c r="A34" s="9" t="n">
        <v>29</v>
      </c>
      <c r="B34" s="7" t="n"/>
      <c r="C34" s="12" t="n"/>
      <c r="D34" s="7" t="n"/>
      <c r="E34" s="7" t="n"/>
      <c r="F34" s="7" t="n"/>
      <c r="G34" s="7" t="n"/>
      <c r="H34" s="7" t="n"/>
      <c r="I34" s="7" t="n"/>
      <c r="J34" s="7" t="n"/>
      <c r="K34" s="7" t="n"/>
      <c r="L34" s="7" t="n"/>
      <c r="M34" s="7" t="n"/>
      <c r="N34" s="13">
        <f>IF(OR($G34="",$G34=0,$H34=""),"",$H34/$G34)</f>
        <v/>
      </c>
      <c r="O34" s="14">
        <f>IF($N34="","",IF($N34&gt;=$H$3,"偏りあり",IF($N34&gt;=$H$3-0.1,"やや偏り","OK")))</f>
        <v/>
      </c>
      <c r="P34" s="15">
        <f>IF($B34="","",N($I34)*3+N($J34)+N($K34)-N($L34)*0.5+N($M34)*2+IF(AND($N34&lt;&gt;"",$N34&gt;=$H$3),2,0))</f>
        <v/>
      </c>
      <c r="Q34" s="14">
        <f>IF($P34="","",IF($P34&gt;=$D$3,"赤:至急フォロー",IF($P34&gt;=$F$3,"橙:注意","緑:問題なし")))</f>
        <v/>
      </c>
    </row>
    <row r="35">
      <c r="A35" s="9" t="n">
        <v>30</v>
      </c>
      <c r="B35" s="7" t="n"/>
      <c r="C35" s="12" t="n"/>
      <c r="D35" s="7" t="n"/>
      <c r="E35" s="7" t="n"/>
      <c r="F35" s="7" t="n"/>
      <c r="G35" s="7" t="n"/>
      <c r="H35" s="7" t="n"/>
      <c r="I35" s="7" t="n"/>
      <c r="J35" s="7" t="n"/>
      <c r="K35" s="7" t="n"/>
      <c r="L35" s="7" t="n"/>
      <c r="M35" s="7" t="n"/>
      <c r="N35" s="13">
        <f>IF(OR($G35="",$G35=0,$H35=""),"",$H35/$G35)</f>
        <v/>
      </c>
      <c r="O35" s="14">
        <f>IF($N35="","",IF($N35&gt;=$H$3,"偏りあり",IF($N35&gt;=$H$3-0.1,"やや偏り","OK")))</f>
        <v/>
      </c>
      <c r="P35" s="15">
        <f>IF($B35="","",N($I35)*3+N($J35)+N($K35)-N($L35)*0.5+N($M35)*2+IF(AND($N35&lt;&gt;"",$N35&gt;=$H$3),2,0))</f>
        <v/>
      </c>
      <c r="Q35" s="14">
        <f>IF($P35="","",IF($P35&gt;=$D$3,"赤:至急フォロー",IF($P35&gt;=$F$3,"橙:注意","緑:問題なし")))</f>
        <v/>
      </c>
    </row>
  </sheetData>
  <conditionalFormatting sqref="Q6:Q35">
    <cfRule type="cellIs" priority="1" operator="equal" dxfId="0">
      <formula>"赤:至急フォロー"</formula>
    </cfRule>
    <cfRule type="cellIs" priority="2" operator="equal" dxfId="1">
      <formula>"橙:注意"</formula>
    </cfRule>
    <cfRule type="cellIs" priority="3" operator="equal" dxfId="2">
      <formula>"緑:問題なし"</formula>
    </cfRule>
  </conditionalFormatting>
  <conditionalFormatting sqref="O6:O35">
    <cfRule type="cellIs" priority="4" operator="equal" dxfId="0">
      <formula>"偏りあり"</formula>
    </cfRule>
    <cfRule type="cellIs" priority="5" operator="equal" dxfId="1">
      <formula>"やや偏り"</formula>
    </cfRule>
    <cfRule type="cellIs" priority="6" operator="equal" dxfId="2">
      <formula>"OK"</formula>
    </cfRule>
  </conditionalFormatting>
  <dataValidations count="1">
    <dataValidation sqref="E6 E7 E8 E9 E10 E11 E12 E13 E14 E15 E16 E17 E18 E19 E20 E21 E22 E23 E24 E25 E26 E27 E28 E29 E30 E31 E32 E33 E34 E35" showDropDown="0" showInputMessage="0" showErrorMessage="0" allowBlank="1" type="list">
      <formula1>"1on1,定例会議,評価面談,退職面談,その他"</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18" customWidth="1" min="1" max="1"/>
    <col width="72" customWidth="1" min="2" max="2"/>
    <col width="10" customWidth="1" min="3" max="3"/>
    <col width="14" customWidth="1" min="4" max="4"/>
  </cols>
  <sheetData>
    <row r="1">
      <c r="A1" s="8" t="inlineStr">
        <is>
          <t>観点チェック(分析の抜け漏れ確認。C列プルダウンで「済/未」を選択)</t>
        </is>
      </c>
    </row>
    <row r="3">
      <c r="A3" s="5" t="inlineStr">
        <is>
          <t>観点</t>
        </is>
      </c>
      <c r="B3" s="5" t="inlineStr">
        <is>
          <t>チェック項目</t>
        </is>
      </c>
      <c r="C3" s="5" t="inlineStr">
        <is>
          <t>状態</t>
        </is>
      </c>
      <c r="D3" s="5" t="inlineStr">
        <is>
          <t>観点別進捗</t>
        </is>
      </c>
    </row>
    <row r="4">
      <c r="A4" s="4" t="inlineStr">
        <is>
          <t>①発言比率</t>
        </is>
      </c>
      <c r="B4" s="16" t="inlineStr">
        <is>
          <t>参加者ごとの発言量(文字数・時間)に大きな差がないか確認した</t>
        </is>
      </c>
      <c r="C4" s="17" t="n"/>
      <c r="D4" s="18">
        <f>COUNTIF(C4:C6,"済")&amp;" / "&amp;ROWS(C4:C6)&amp;"件"</f>
        <v/>
      </c>
    </row>
    <row r="5">
      <c r="A5" s="4" t="inlineStr"/>
      <c r="B5" s="16" t="inlineStr">
        <is>
          <t>特定の1人だけが一方的に話している場面がないか確認した</t>
        </is>
      </c>
      <c r="C5" s="17" t="n"/>
    </row>
    <row r="6">
      <c r="A6" s="4" t="inlineStr"/>
      <c r="B6" s="16" t="inlineStr">
        <is>
          <t>質問をした人以外がほとんど話していない(一方通行)場面がないか確認した</t>
        </is>
      </c>
      <c r="C6" s="17" t="n"/>
    </row>
    <row r="7">
      <c r="A7" s="4" t="inlineStr">
        <is>
          <t>②キーワード頻出</t>
        </is>
      </c>
      <c r="B7" s="16" t="inlineStr">
        <is>
          <t>「辞めたい」「異動したい」など退職・異動の意思に関わる言葉が出ていないか確認した</t>
        </is>
      </c>
      <c r="C7" s="17" t="n"/>
      <c r="D7" s="18">
        <f>COUNTIF(C7:C9,"済")&amp;" / "&amp;ROWS(C7:C9)&amp;"件"</f>
        <v/>
      </c>
    </row>
    <row r="8">
      <c r="A8" s="4" t="inlineStr"/>
      <c r="B8" s="16" t="inlineStr">
        <is>
          <t>「業務量」「評価」「人間関係」など同じ課題を示す言葉が複数ファイルで繰り返し出ていないか確認した</t>
        </is>
      </c>
      <c r="C8" s="17" t="n"/>
    </row>
    <row r="9">
      <c r="A9" s="4" t="inlineStr"/>
      <c r="B9" s="16" t="inlineStr">
        <is>
          <t>特定の部署名・制度名・人の名前に発言が集中していないか確認した</t>
        </is>
      </c>
      <c r="C9" s="17" t="n"/>
    </row>
    <row r="10">
      <c r="A10" s="4" t="inlineStr">
        <is>
          <t>③ネガポジ兆候</t>
        </is>
      </c>
      <c r="B10" s="16" t="inlineStr">
        <is>
          <t>強い不満・あきらめ・体調不安を示す表現がないか確認した</t>
        </is>
      </c>
      <c r="C10" s="17" t="n"/>
      <c r="D10" s="18">
        <f>COUNTIF(C10:C12,"済")&amp;" / "&amp;ROWS(C10:C12)&amp;"件"</f>
        <v/>
      </c>
    </row>
    <row r="11">
      <c r="A11" s="4" t="inlineStr"/>
      <c r="B11" s="16" t="inlineStr">
        <is>
          <t>意欲の高まりや前向きな変化を示す発言がないか確認した(良い兆候も見落とさない)</t>
        </is>
      </c>
      <c r="C11" s="17" t="n"/>
    </row>
    <row r="12">
      <c r="A12" s="4" t="inlineStr"/>
      <c r="B12" s="16" t="inlineStr">
        <is>
          <t>以前の文字起こしと比べて口調や話す量が急に変化していないか確認した</t>
        </is>
      </c>
      <c r="C12" s="17" t="n"/>
    </row>
    <row r="13">
      <c r="A13" s="4" t="inlineStr">
        <is>
          <t>④フォローアップ抽出</t>
        </is>
      </c>
      <c r="B13" s="16" t="inlineStr">
        <is>
          <t>「対応します」「確認します」など、その場で約束した内容が記録に明記されているか確認した</t>
        </is>
      </c>
      <c r="C13" s="17" t="n"/>
      <c r="D13" s="18">
        <f>COUNTIF(C13:C15,"済")&amp;" / "&amp;ROWS(C13:C15)&amp;"件"</f>
        <v/>
      </c>
    </row>
    <row r="14">
      <c r="A14" s="4" t="inlineStr"/>
      <c r="B14" s="16" t="inlineStr">
        <is>
          <t>約束した内容について、誰が・いつまでに対応するかが分かるか確認した</t>
        </is>
      </c>
      <c r="C14" s="17" t="n"/>
    </row>
    <row r="15">
      <c r="A15" s="4" t="inlineStr"/>
      <c r="B15" s="16" t="inlineStr">
        <is>
          <t>フォローアップが必要な発言を一覧にして、担当者に共有できる状態にした</t>
        </is>
      </c>
      <c r="C15" s="17" t="n"/>
    </row>
    <row r="17">
      <c r="B17" s="4" t="inlineStr">
        <is>
          <t>全体完了率</t>
        </is>
      </c>
      <c r="C17" s="19">
        <f>COUNTIF(C4:C15,"済")/12</f>
        <v/>
      </c>
      <c r="D17" s="18">
        <f>IF(C17=1,"緑:分析完了",IF(C17&gt;=0.5,"橙:あと少し","赤:未着手多数"))</f>
        <v/>
      </c>
    </row>
  </sheetData>
  <conditionalFormatting sqref="D17">
    <cfRule type="cellIs" priority="1" operator="equal" dxfId="2">
      <formula>"緑:分析完了"</formula>
    </cfRule>
    <cfRule type="cellIs" priority="2" operator="equal" dxfId="1">
      <formula>"橙:あと少し"</formula>
    </cfRule>
    <cfRule type="cellIs" priority="3" operator="equal" dxfId="0">
      <formula>"赤:未着手多数"</formula>
    </cfRule>
  </conditionalFormatting>
  <conditionalFormatting sqref="C4:C15">
    <cfRule type="cellIs" priority="4" operator="equal" dxfId="2">
      <formula>"済"</formula>
    </cfRule>
    <cfRule type="cellIs" priority="5" operator="equal" dxfId="0">
      <formula>"未"</formula>
    </cfRule>
  </conditionalFormatting>
  <dataValidations count="1">
    <dataValidation sqref="C4 C5 C6 C7 C8 C9 C10 C11 C12 C13 C14 C15" showDropDown="0" showInputMessage="0" showErrorMessage="0" allowBlank="1" type="list">
      <formula1>"済,未"</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B1:D19"/>
  <sheetViews>
    <sheetView showGridLines="0" workbookViewId="0">
      <selection activeCell="A1" sqref="A1"/>
    </sheetView>
  </sheetViews>
  <sheetFormatPr baseColWidth="8" defaultRowHeight="15"/>
  <cols>
    <col width="2" customWidth="1" min="1" max="1"/>
    <col width="30" customWidth="1" min="2" max="2"/>
    <col width="14" customWidth="1" min="3" max="3"/>
    <col width="14" customWidth="1" min="4" max="4"/>
    <col width="14" customWidth="1" min="5" max="5"/>
  </cols>
  <sheetData>
    <row r="1">
      <c r="B1" s="8" t="inlineStr">
        <is>
          <t>分析サマリー(自動集計。入力は不要です)</t>
        </is>
      </c>
    </row>
    <row r="3">
      <c r="B3" s="5" t="inlineStr">
        <is>
          <t>指標</t>
        </is>
      </c>
      <c r="C3" s="5" t="inlineStr">
        <is>
          <t>値</t>
        </is>
      </c>
    </row>
    <row r="4">
      <c r="B4" s="20" t="inlineStr">
        <is>
          <t>分析ファイル数</t>
        </is>
      </c>
      <c r="C4" s="21">
        <f>COUNTA(ファイル分析!B6:B35)</f>
        <v/>
      </c>
    </row>
    <row r="5">
      <c r="B5" s="20" t="inlineStr">
        <is>
          <t>赤:至急フォロー 件数</t>
        </is>
      </c>
      <c r="C5" s="21">
        <f>COUNTIF(ファイル分析!Q6:Q35,"赤:至急フォロー")</f>
        <v/>
      </c>
    </row>
    <row r="6">
      <c r="B6" s="20" t="inlineStr">
        <is>
          <t>橙:注意 件数</t>
        </is>
      </c>
      <c r="C6" s="21">
        <f>COUNTIF(ファイル分析!Q6:Q35,"橙:注意")</f>
        <v/>
      </c>
    </row>
    <row r="7">
      <c r="B7" s="20" t="inlineStr">
        <is>
          <t>緑:問題なし 件数</t>
        </is>
      </c>
      <c r="C7" s="21">
        <f>COUNTIF(ファイル分析!Q6:Q35,"緑:問題なし")</f>
        <v/>
      </c>
    </row>
    <row r="8">
      <c r="B8" s="20" t="inlineStr">
        <is>
          <t>未対応フォロー 合計件数</t>
        </is>
      </c>
      <c r="C8" s="21">
        <f>SUM(ファイル分析!M6:M35)</f>
        <v/>
      </c>
    </row>
    <row r="9">
      <c r="B9" s="20" t="inlineStr">
        <is>
          <t>退職・異動KW 合計件数</t>
        </is>
      </c>
      <c r="C9" s="21">
        <f>SUM(ファイル分析!I6:I35)</f>
        <v/>
      </c>
    </row>
    <row r="10">
      <c r="B10" s="20" t="inlineStr">
        <is>
          <t>発言偏り(警告ライン超)件数</t>
        </is>
      </c>
      <c r="C10" s="21">
        <f>COUNTIF(ファイル分析!O6:O35,"偏りあり")</f>
        <v/>
      </c>
    </row>
    <row r="11">
      <c r="B11" s="20" t="inlineStr">
        <is>
          <t>平均リスクスコア</t>
        </is>
      </c>
      <c r="C11" s="22">
        <f>IF(COUNT(ファイル分析!P6:P35)=0,"-",AVERAGE(ファイル分析!P6:P35))</f>
        <v/>
      </c>
    </row>
    <row r="13">
      <c r="B13" s="4" t="inlineStr">
        <is>
          <t>種別別 件数/赤判定</t>
        </is>
      </c>
    </row>
    <row r="14">
      <c r="B14" s="5" t="inlineStr">
        <is>
          <t>種別</t>
        </is>
      </c>
      <c r="C14" s="5" t="inlineStr">
        <is>
          <t>件数</t>
        </is>
      </c>
      <c r="D14" s="5" t="inlineStr">
        <is>
          <t>赤判定</t>
        </is>
      </c>
    </row>
    <row r="15">
      <c r="B15" s="20" t="inlineStr">
        <is>
          <t>1on1</t>
        </is>
      </c>
      <c r="C15" s="23">
        <f>COUNTIF(ファイル分析!E6:E35,B15)</f>
        <v/>
      </c>
      <c r="D15" s="23">
        <f>COUNTIFS(ファイル分析!E6:E35,B15,ファイル分析!Q6:Q35,"赤:至急フォロー")</f>
        <v/>
      </c>
    </row>
    <row r="16">
      <c r="B16" s="20" t="inlineStr">
        <is>
          <t>定例会議</t>
        </is>
      </c>
      <c r="C16" s="23">
        <f>COUNTIF(ファイル分析!E6:E35,B16)</f>
        <v/>
      </c>
      <c r="D16" s="23">
        <f>COUNTIFS(ファイル分析!E6:E35,B16,ファイル分析!Q6:Q35,"赤:至急フォロー")</f>
        <v/>
      </c>
    </row>
    <row r="17">
      <c r="B17" s="20" t="inlineStr">
        <is>
          <t>評価面談</t>
        </is>
      </c>
      <c r="C17" s="23">
        <f>COUNTIF(ファイル分析!E6:E35,B17)</f>
        <v/>
      </c>
      <c r="D17" s="23">
        <f>COUNTIFS(ファイル分析!E6:E35,B17,ファイル分析!Q6:Q35,"赤:至急フォロー")</f>
        <v/>
      </c>
    </row>
    <row r="18">
      <c r="B18" s="20" t="inlineStr">
        <is>
          <t>退職面談</t>
        </is>
      </c>
      <c r="C18" s="23">
        <f>COUNTIF(ファイル分析!E6:E35,B18)</f>
        <v/>
      </c>
      <c r="D18" s="23">
        <f>COUNTIFS(ファイル分析!E6:E35,B18,ファイル分析!Q6:Q35,"赤:至急フォロー")</f>
        <v/>
      </c>
    </row>
    <row r="19">
      <c r="B19" s="20" t="inlineStr">
        <is>
          <t>その他</t>
        </is>
      </c>
      <c r="C19" s="23">
        <f>COUNTIF(ファイル分析!E6:E35,B19)</f>
        <v/>
      </c>
      <c r="D19" s="23">
        <f>COUNTIFS(ファイル分析!E6:E35,B19,ファイル分析!Q6:Q35,"赤:至急フォロー")</f>
        <v/>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2026-07-11T02:10:27Z</dcterms:created>
  <dcterms:modified xmlns:dcterms="http://purl.org/dc/terms/" xmlns:xsi="http://www.w3.org/2001/XMLSchema-instance" xsi:type="dcterms:W3CDTF">2026-07-11T02:10:27Z</dcterms:modified>
</cp:coreProperties>
</file>